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tlg29\OneDrive - University Of Cambridge\ICP-MS and ICP-AES\MW25\MW25 paper\MW25 paper raw data\"/>
    </mc:Choice>
  </mc:AlternateContent>
  <bookViews>
    <workbookView xWindow="0" yWindow="0" windowWidth="21600" windowHeight="9045"/>
  </bookViews>
  <sheets>
    <sheet name="Real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E8" i="2" l="1"/>
  <c r="C7" i="2"/>
  <c r="E17" i="2" l="1"/>
  <c r="L8" i="2"/>
  <c r="L17" i="2"/>
  <c r="E16" i="2"/>
  <c r="E7" i="2"/>
  <c r="L16" i="2" l="1"/>
  <c r="L12" i="2"/>
  <c r="L7" i="2"/>
  <c r="L3" i="2"/>
  <c r="E12" i="2"/>
  <c r="J7" i="2"/>
  <c r="J4" i="2" s="1"/>
  <c r="I4" i="2" s="1"/>
  <c r="L4" i="2" s="1"/>
  <c r="J5" i="2" l="1"/>
  <c r="I5" i="2" s="1"/>
  <c r="L5" i="2" s="1"/>
  <c r="J6" i="2"/>
  <c r="U6" i="2"/>
  <c r="U5" i="2"/>
  <c r="U4" i="2"/>
  <c r="C4" i="2" l="1"/>
  <c r="B4" i="2" s="1"/>
  <c r="E4" i="2" s="1"/>
  <c r="T4" i="2"/>
  <c r="I6" i="2"/>
  <c r="L6" i="2" s="1"/>
  <c r="Q16" i="2"/>
  <c r="J14" i="2"/>
  <c r="J15" i="2"/>
  <c r="J13" i="2"/>
  <c r="I13" i="2" s="1"/>
  <c r="L13" i="2" s="1"/>
  <c r="C15" i="2"/>
  <c r="C14" i="2"/>
  <c r="C13" i="2"/>
  <c r="B13" i="2" s="1"/>
  <c r="E13" i="2" s="1"/>
  <c r="C6" i="2"/>
  <c r="C5" i="2"/>
  <c r="U16" i="2" l="1"/>
  <c r="U13" i="2" s="1"/>
  <c r="T5" i="2"/>
  <c r="B5" i="2"/>
  <c r="B6" i="2" s="1"/>
  <c r="B14" i="2"/>
  <c r="E14" i="2" s="1"/>
  <c r="I14" i="2"/>
  <c r="L14" i="2" s="1"/>
  <c r="Q15" i="2"/>
  <c r="Q13" i="2"/>
  <c r="P13" i="2" s="1"/>
  <c r="Q14" i="2"/>
  <c r="T13" i="2" l="1"/>
  <c r="U14" i="2"/>
  <c r="U15" i="2"/>
  <c r="T6" i="2"/>
  <c r="E6" i="2"/>
  <c r="E5" i="2"/>
  <c r="P14" i="2"/>
  <c r="I15" i="2"/>
  <c r="B15" i="2"/>
  <c r="T14" i="2" l="1"/>
  <c r="T15" i="2" s="1"/>
  <c r="P15" i="2"/>
  <c r="E15" i="2"/>
  <c r="L15" i="2"/>
</calcChain>
</file>

<file path=xl/comments1.xml><?xml version="1.0" encoding="utf-8"?>
<comments xmlns="http://schemas.openxmlformats.org/spreadsheetml/2006/main">
  <authors>
    <author>Thomas Lawrence Gout</author>
  </authors>
  <commentList>
    <comment ref="C2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  <comment ref="J2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  <comment ref="Q2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  <comment ref="U2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  <comment ref="Q11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  <comment ref="U11" authorId="0" shapeId="0">
      <text>
        <r>
          <rPr>
            <b/>
            <sz val="9"/>
            <color indexed="81"/>
            <rFont val="Tahoma"/>
            <family val="2"/>
          </rPr>
          <t>Thomas Lawrence Gout:</t>
        </r>
        <r>
          <rPr>
            <sz val="9"/>
            <color indexed="81"/>
            <rFont val="Tahoma"/>
            <family val="2"/>
          </rPr>
          <t xml:space="preserve">
Cumulative mass loss excluding aliquots taken</t>
        </r>
      </text>
    </comment>
  </commentList>
</comments>
</file>

<file path=xl/sharedStrings.xml><?xml version="1.0" encoding="utf-8"?>
<sst xmlns="http://schemas.openxmlformats.org/spreadsheetml/2006/main" count="44" uniqueCount="14">
  <si>
    <t>Time (days)</t>
  </si>
  <si>
    <t>Leachate (ml)</t>
  </si>
  <si>
    <t>Mass loss (ml)</t>
  </si>
  <si>
    <t>Vessel 1a</t>
  </si>
  <si>
    <t>Vessel 2a</t>
  </si>
  <si>
    <t>Vessel 3a</t>
  </si>
  <si>
    <t>Vessel 4a</t>
  </si>
  <si>
    <t>Vessel 1b</t>
  </si>
  <si>
    <t>Vessel 2b</t>
  </si>
  <si>
    <t>Vessel 3b</t>
  </si>
  <si>
    <t>Vessel 4b</t>
  </si>
  <si>
    <t>S/V ratio (end)</t>
  </si>
  <si>
    <t>S/V ratio (after)</t>
  </si>
  <si>
    <t>Vf (mL)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</si>
</sst>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" fontId="0" fillId="0" borderId="0" xfId="0" applyNumberFormat="1"/>
    <xf numFmtId="0" fontId="2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2" fontId="0" fillId="0" borderId="0" xfId="0" applyNumberFormat="1"/>
    <xf numFmtId="1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/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U19"/>
  <sheetViews>
    <sheetView tabSelected="1" topLeftCell="D1" zoomScale="85" zoomScaleNormal="85" workbookViewId="0">
      <selection activeCell="L11" sqref="L11"/>
    </sheetView>
  </sheetViews>
  <sheetFormatPr defaultRowHeight="15" x14ac:dyDescent="0.25"/>
  <cols>
    <col min="1" max="1" width="13" customWidth="1"/>
    <col min="2" max="2" width="19.42578125" customWidth="1"/>
    <col min="3" max="3" width="17.5703125" customWidth="1"/>
    <col min="4" max="4" width="17.5703125" bestFit="1" customWidth="1"/>
    <col min="5" max="5" width="11.7109375" customWidth="1"/>
    <col min="6" max="6" width="14.140625" bestFit="1" customWidth="1"/>
    <col min="8" max="8" width="10.28515625" customWidth="1"/>
    <col min="9" max="9" width="14" customWidth="1"/>
    <col min="10" max="10" width="13.7109375" customWidth="1"/>
    <col min="11" max="11" width="15" bestFit="1" customWidth="1"/>
    <col min="12" max="12" width="10.7109375" customWidth="1"/>
    <col min="13" max="13" width="14.140625" bestFit="1" customWidth="1"/>
    <col min="17" max="17" width="11.28515625" bestFit="1" customWidth="1"/>
    <col min="18" max="18" width="13.140625" bestFit="1" customWidth="1"/>
    <col min="19" max="19" width="13.7109375" bestFit="1" customWidth="1"/>
    <col min="21" max="21" width="11.28515625" bestFit="1" customWidth="1"/>
    <col min="22" max="22" width="13.140625" bestFit="1" customWidth="1"/>
    <col min="23" max="23" width="13.7109375" bestFit="1" customWidth="1"/>
  </cols>
  <sheetData>
    <row r="1" spans="1:21" x14ac:dyDescent="0.25">
      <c r="A1" s="17" t="s">
        <v>3</v>
      </c>
      <c r="B1" s="17"/>
      <c r="C1" s="17"/>
      <c r="D1" s="17"/>
      <c r="E1" s="17"/>
      <c r="F1" s="17"/>
      <c r="H1" s="17" t="s">
        <v>4</v>
      </c>
      <c r="I1" s="17"/>
      <c r="J1" s="17"/>
      <c r="K1" s="17"/>
      <c r="L1" s="17"/>
      <c r="M1" s="17"/>
      <c r="O1" s="17" t="s">
        <v>7</v>
      </c>
      <c r="P1" s="17"/>
      <c r="Q1" s="17"/>
      <c r="S1" s="17" t="s">
        <v>8</v>
      </c>
      <c r="T1" s="17"/>
      <c r="U1" s="17"/>
    </row>
    <row r="2" spans="1:21" x14ac:dyDescent="0.25">
      <c r="A2" s="2" t="s">
        <v>0</v>
      </c>
      <c r="B2" s="2" t="s">
        <v>1</v>
      </c>
      <c r="C2" s="2" t="s">
        <v>2</v>
      </c>
      <c r="D2" s="2" t="s">
        <v>12</v>
      </c>
      <c r="E2" s="2" t="s">
        <v>13</v>
      </c>
      <c r="F2" s="2" t="s">
        <v>11</v>
      </c>
      <c r="H2" s="2" t="s">
        <v>0</v>
      </c>
      <c r="I2" s="2" t="s">
        <v>1</v>
      </c>
      <c r="J2" s="2" t="s">
        <v>2</v>
      </c>
      <c r="K2" s="2" t="s">
        <v>12</v>
      </c>
      <c r="L2" s="2" t="s">
        <v>13</v>
      </c>
      <c r="M2" s="2" t="s">
        <v>11</v>
      </c>
      <c r="O2" s="2" t="s">
        <v>0</v>
      </c>
      <c r="P2" s="2" t="s">
        <v>1</v>
      </c>
      <c r="Q2" s="2" t="s">
        <v>2</v>
      </c>
      <c r="S2" s="2" t="s">
        <v>0</v>
      </c>
      <c r="T2" s="2" t="s">
        <v>1</v>
      </c>
      <c r="U2" s="2" t="s">
        <v>2</v>
      </c>
    </row>
    <row r="3" spans="1:21" x14ac:dyDescent="0.25">
      <c r="A3" s="12">
        <v>0</v>
      </c>
      <c r="B3" s="3">
        <v>45.086279818981303</v>
      </c>
      <c r="C3" s="3">
        <v>0</v>
      </c>
      <c r="D3" s="7">
        <v>2006.5263658138106</v>
      </c>
      <c r="E3" s="3">
        <f>B3</f>
        <v>45.086279818981303</v>
      </c>
      <c r="F3" s="7">
        <v>2006.5399440111057</v>
      </c>
      <c r="H3" s="12">
        <v>0</v>
      </c>
      <c r="I3" s="3">
        <v>45.155571642546178</v>
      </c>
      <c r="J3" s="3">
        <v>0</v>
      </c>
      <c r="K3" s="7">
        <v>2004.9316880463373</v>
      </c>
      <c r="L3" s="3">
        <f>I3</f>
        <v>45.155571642546178</v>
      </c>
      <c r="M3" s="7">
        <v>2004.9316880463373</v>
      </c>
      <c r="O3" s="12">
        <v>0</v>
      </c>
      <c r="P3" s="3">
        <v>45.072881399994799</v>
      </c>
      <c r="Q3" s="3">
        <v>0</v>
      </c>
      <c r="S3" s="12">
        <v>0</v>
      </c>
      <c r="T3" s="4">
        <v>45.166270380095156</v>
      </c>
      <c r="U3" s="3">
        <v>0</v>
      </c>
    </row>
    <row r="4" spans="1:21" x14ac:dyDescent="0.25">
      <c r="A4" s="12">
        <v>0.25</v>
      </c>
      <c r="B4" s="3">
        <f>B3-((C4-C3)+0.5)</f>
        <v>44.582823933589069</v>
      </c>
      <c r="C4" s="3">
        <f>($C$7/$A$7)*A4</f>
        <v>3.4558853922378291E-3</v>
      </c>
      <c r="D4" s="7">
        <v>2029.185260404437</v>
      </c>
      <c r="E4" s="3">
        <f>B4+0.5</f>
        <v>45.082823933589069</v>
      </c>
      <c r="F4" s="7">
        <v>2006.6937580687977</v>
      </c>
      <c r="H4" s="12">
        <v>0.25</v>
      </c>
      <c r="I4" s="3">
        <f>I3-((J4-J3)+0.5)</f>
        <v>44.652262044874085</v>
      </c>
      <c r="J4" s="3">
        <f>($J$7/$H$7)*H4</f>
        <v>3.3095976720942033E-3</v>
      </c>
      <c r="K4" s="7">
        <v>2027.5307975887947</v>
      </c>
      <c r="L4" s="3">
        <f>I4+0.5</f>
        <v>45.152262044874085</v>
      </c>
      <c r="M4" s="7">
        <v>2005.078646735602</v>
      </c>
      <c r="O4" s="12">
        <v>0.25</v>
      </c>
      <c r="P4" s="3"/>
      <c r="Q4" s="3">
        <v>0</v>
      </c>
      <c r="S4" s="12">
        <v>0.25</v>
      </c>
      <c r="T4" s="3">
        <f>T3-((U4-U3)+0.5)</f>
        <v>44.66248970396672</v>
      </c>
      <c r="U4" s="3">
        <f>($U$7/$S$7)*S4</f>
        <v>3.7806761284370715E-3</v>
      </c>
    </row>
    <row r="5" spans="1:21" x14ac:dyDescent="0.25">
      <c r="A5" s="12">
        <v>0.5</v>
      </c>
      <c r="B5" s="3">
        <f>B4-((C5-C4)+0.5)</f>
        <v>44.079368048196834</v>
      </c>
      <c r="C5" s="3">
        <f>($C$7/$A$7)*A5</f>
        <v>6.9117707844756583E-3</v>
      </c>
      <c r="D5" s="7">
        <v>2052.3756439686199</v>
      </c>
      <c r="E5" s="3">
        <f t="shared" ref="E5:E6" si="0">B5+0.5</f>
        <v>44.579368048196834</v>
      </c>
      <c r="F5" s="7">
        <v>2029.3562996639889</v>
      </c>
      <c r="H5" s="12">
        <v>0.5</v>
      </c>
      <c r="I5" s="3">
        <f t="shared" ref="I5" si="1">I4-((J5-J4)+0.5)</f>
        <v>44.148952447201992</v>
      </c>
      <c r="J5" s="3">
        <f>($J$7/$H$7)*H5</f>
        <v>6.6191953441884065E-3</v>
      </c>
      <c r="K5" s="7">
        <v>2050.6451786428547</v>
      </c>
      <c r="L5" s="3">
        <f t="shared" ref="L5:L6" si="2">I5+0.5</f>
        <v>44.648952447201992</v>
      </c>
      <c r="M5" s="7">
        <v>2027.6810880399703</v>
      </c>
      <c r="O5" s="12">
        <v>0.5</v>
      </c>
      <c r="P5" s="3"/>
      <c r="Q5" s="3">
        <v>0</v>
      </c>
      <c r="S5" s="12">
        <v>0.5</v>
      </c>
      <c r="T5" s="3">
        <f>T4-((U5-U4)+0.5)</f>
        <v>44.158709027838285</v>
      </c>
      <c r="U5" s="3">
        <f>($U$7/$S$7)*S5</f>
        <v>7.561352256874143E-3</v>
      </c>
    </row>
    <row r="6" spans="1:21" x14ac:dyDescent="0.25">
      <c r="A6" s="12">
        <v>7</v>
      </c>
      <c r="B6" s="3">
        <f>B5-((C6-C5)+0.5)</f>
        <v>43.48951502799865</v>
      </c>
      <c r="C6" s="3">
        <f>($C$7/$A$7)*A6</f>
        <v>9.6764790982659221E-2</v>
      </c>
      <c r="D6" s="7">
        <v>2080.2122379475759</v>
      </c>
      <c r="E6" s="3">
        <f t="shared" si="0"/>
        <v>43.98951502799865</v>
      </c>
      <c r="F6" s="7">
        <v>2056.5678281760252</v>
      </c>
      <c r="H6" s="12">
        <v>7</v>
      </c>
      <c r="I6" s="3">
        <f>I5-((J6-J5)+0.5)</f>
        <v>43.56290290772754</v>
      </c>
      <c r="J6" s="3">
        <f>($J$7/$H$7)*H6</f>
        <v>9.2668734818637688E-2</v>
      </c>
      <c r="K6" s="7">
        <v>2078.2324049834565</v>
      </c>
      <c r="L6" s="3">
        <f t="shared" si="2"/>
        <v>44.06290290772754</v>
      </c>
      <c r="M6" s="7">
        <v>2054.6498415588962</v>
      </c>
      <c r="O6" s="12">
        <v>7</v>
      </c>
      <c r="P6" s="3"/>
      <c r="Q6" s="3">
        <v>0</v>
      </c>
      <c r="S6" s="12">
        <v>7</v>
      </c>
      <c r="T6" s="3">
        <f>T5-((U6-U5)+0.5)</f>
        <v>43.560411448498918</v>
      </c>
      <c r="U6" s="3">
        <f>($U$7/$S$7)*S6</f>
        <v>0.10585893159623801</v>
      </c>
    </row>
    <row r="7" spans="1:21" x14ac:dyDescent="0.25">
      <c r="A7" s="12">
        <v>28</v>
      </c>
      <c r="B7" s="3">
        <v>42.699220655050667</v>
      </c>
      <c r="C7" s="3">
        <f>(B3-B7)-2</f>
        <v>0.38705916393063688</v>
      </c>
      <c r="D7" s="7">
        <v>2119</v>
      </c>
      <c r="E7" s="3">
        <f>B7+0.5</f>
        <v>43.199220655050667</v>
      </c>
      <c r="F7" s="7">
        <v>2094.1910527978639</v>
      </c>
      <c r="H7" s="12">
        <v>28</v>
      </c>
      <c r="I7" s="3">
        <v>42.784896703271627</v>
      </c>
      <c r="J7" s="3">
        <f>(I3-I7)-2</f>
        <v>0.37067493927455075</v>
      </c>
      <c r="K7" s="7">
        <v>2116.0232571290649</v>
      </c>
      <c r="L7" s="3">
        <f>I7+0.5</f>
        <v>43.284896703271627</v>
      </c>
      <c r="M7" s="7">
        <v>2091.580282577977</v>
      </c>
      <c r="N7" s="6"/>
      <c r="O7" s="12">
        <v>28</v>
      </c>
      <c r="P7" s="3">
        <v>46.037103854642368</v>
      </c>
      <c r="Q7" s="3">
        <v>0</v>
      </c>
      <c r="S7" s="12">
        <v>28</v>
      </c>
      <c r="T7" s="3">
        <v>42.742834653710204</v>
      </c>
      <c r="U7" s="3">
        <v>0.42343572638495203</v>
      </c>
    </row>
    <row r="8" spans="1:21" x14ac:dyDescent="0.25">
      <c r="A8" s="8">
        <v>126</v>
      </c>
      <c r="B8" s="9">
        <v>41.327981119262788</v>
      </c>
      <c r="C8" s="9">
        <v>0.45829869971855164</v>
      </c>
      <c r="D8" s="10">
        <v>2189.0113897066499</v>
      </c>
      <c r="E8" s="3">
        <f>B8+1.3</f>
        <v>42.627981119262785</v>
      </c>
      <c r="F8" s="10">
        <v>2122.2544208824206</v>
      </c>
      <c r="G8" s="13"/>
      <c r="H8" s="8">
        <v>126</v>
      </c>
      <c r="I8" s="9">
        <v>41.361111513183502</v>
      </c>
      <c r="J8" s="9">
        <v>0.49446012936267625</v>
      </c>
      <c r="K8" s="10">
        <v>2188.8637216417778</v>
      </c>
      <c r="L8" s="3">
        <f>I8+1.3</f>
        <v>42.661111513183499</v>
      </c>
      <c r="M8" s="11">
        <v>2122.1630957742368</v>
      </c>
      <c r="O8" s="8">
        <v>126</v>
      </c>
      <c r="P8" s="3">
        <v>46.037103854642368</v>
      </c>
      <c r="Q8" s="3">
        <v>0</v>
      </c>
      <c r="S8" s="8">
        <v>126</v>
      </c>
      <c r="T8" s="14">
        <v>41.668116978861491</v>
      </c>
      <c r="U8" s="14">
        <v>0.19815340123366543</v>
      </c>
    </row>
    <row r="9" spans="1:21" x14ac:dyDescent="0.25">
      <c r="B9" s="15"/>
      <c r="C9" s="5"/>
      <c r="I9" s="15"/>
      <c r="J9" s="5"/>
    </row>
    <row r="10" spans="1:21" x14ac:dyDescent="0.25">
      <c r="A10" s="17" t="s">
        <v>5</v>
      </c>
      <c r="B10" s="17"/>
      <c r="C10" s="17"/>
      <c r="D10" s="17"/>
      <c r="E10" s="17"/>
      <c r="F10" s="17"/>
      <c r="H10" s="17" t="s">
        <v>6</v>
      </c>
      <c r="I10" s="17"/>
      <c r="J10" s="17"/>
      <c r="K10" s="17"/>
      <c r="L10" s="17"/>
      <c r="M10" s="17"/>
      <c r="O10" s="17" t="s">
        <v>9</v>
      </c>
      <c r="P10" s="17"/>
      <c r="Q10" s="17"/>
      <c r="S10" s="17" t="s">
        <v>10</v>
      </c>
      <c r="T10" s="17"/>
      <c r="U10" s="17"/>
    </row>
    <row r="11" spans="1:21" x14ac:dyDescent="0.25">
      <c r="A11" s="2" t="s">
        <v>0</v>
      </c>
      <c r="B11" s="2" t="s">
        <v>1</v>
      </c>
      <c r="C11" s="2" t="s">
        <v>2</v>
      </c>
      <c r="D11" s="2" t="s">
        <v>12</v>
      </c>
      <c r="E11" s="2" t="s">
        <v>13</v>
      </c>
      <c r="F11" s="2" t="s">
        <v>11</v>
      </c>
      <c r="H11" s="2" t="s">
        <v>0</v>
      </c>
      <c r="I11" s="2" t="s">
        <v>1</v>
      </c>
      <c r="J11" s="2" t="s">
        <v>2</v>
      </c>
      <c r="K11" s="2" t="s">
        <v>12</v>
      </c>
      <c r="L11" s="2" t="s">
        <v>13</v>
      </c>
      <c r="M11" s="2" t="s">
        <v>11</v>
      </c>
      <c r="O11" s="2" t="s">
        <v>0</v>
      </c>
      <c r="P11" s="2" t="s">
        <v>1</v>
      </c>
      <c r="Q11" s="2" t="s">
        <v>2</v>
      </c>
      <c r="S11" s="2" t="s">
        <v>0</v>
      </c>
      <c r="T11" s="2" t="s">
        <v>1</v>
      </c>
      <c r="U11" s="2" t="s">
        <v>2</v>
      </c>
    </row>
    <row r="12" spans="1:21" x14ac:dyDescent="0.25">
      <c r="A12" s="12">
        <v>0</v>
      </c>
      <c r="B12" s="3">
        <v>45.023622283437405</v>
      </c>
      <c r="C12" s="3">
        <v>0</v>
      </c>
      <c r="D12" s="7">
        <v>2011.2991858515932</v>
      </c>
      <c r="E12" s="3">
        <f>B12</f>
        <v>45.023622283437405</v>
      </c>
      <c r="F12" s="7">
        <v>2011.2991858515932</v>
      </c>
      <c r="H12" s="12">
        <v>0</v>
      </c>
      <c r="I12" s="3">
        <v>45.007824100228476</v>
      </c>
      <c r="J12" s="3">
        <v>0</v>
      </c>
      <c r="K12" s="7">
        <v>2010.7084017517229</v>
      </c>
      <c r="L12" s="3">
        <f>I12</f>
        <v>45.007824100228476</v>
      </c>
      <c r="M12" s="7">
        <v>2010.7084017517229</v>
      </c>
      <c r="O12" s="12">
        <v>0</v>
      </c>
      <c r="P12" s="4">
        <v>45.093514245861712</v>
      </c>
      <c r="Q12" s="3">
        <v>0</v>
      </c>
      <c r="S12" s="12">
        <v>0</v>
      </c>
      <c r="T12" s="4">
        <v>45.145208301045386</v>
      </c>
      <c r="U12" s="3">
        <v>0</v>
      </c>
    </row>
    <row r="13" spans="1:21" x14ac:dyDescent="0.25">
      <c r="A13" s="12">
        <v>0.25</v>
      </c>
      <c r="B13" s="3">
        <f>B12-((C13-C12)+0.5)</f>
        <v>44.519380474347486</v>
      </c>
      <c r="C13" s="3">
        <f>($C$16/$A$16)*A13</f>
        <v>4.2418090899157034E-3</v>
      </c>
      <c r="D13" s="7">
        <v>2034.0798519185721</v>
      </c>
      <c r="E13" s="3">
        <f>B13+0.5</f>
        <v>45.019380474347486</v>
      </c>
      <c r="F13" s="7">
        <v>2011.4886941717698</v>
      </c>
      <c r="H13" s="12">
        <v>0.25</v>
      </c>
      <c r="I13" s="3">
        <f>I12-((J13-J12)+0.5)</f>
        <v>44.506161754562186</v>
      </c>
      <c r="J13" s="3">
        <f>($J$16/$H$16)*H13</f>
        <v>1.6623456662901198E-3</v>
      </c>
      <c r="K13" s="7">
        <v>2033.3726049431</v>
      </c>
      <c r="L13" s="3">
        <f>I13+0.5</f>
        <v>45.006161754562186</v>
      </c>
      <c r="M13" s="7">
        <v>2010.7826691912805</v>
      </c>
      <c r="O13" s="12">
        <v>0.25</v>
      </c>
      <c r="P13" s="3">
        <f>P12-((Q13-Q12)+0.5)</f>
        <v>44.591615527376867</v>
      </c>
      <c r="Q13" s="3">
        <f>($Q$16/$O$16)*O13</f>
        <v>1.898718484842973E-3</v>
      </c>
      <c r="S13" s="12">
        <v>0.25</v>
      </c>
      <c r="T13" s="3">
        <f>T12-((U13-U12)+0.5)</f>
        <v>44.648874597631803</v>
      </c>
      <c r="U13" s="3">
        <f>($U$16/$S$16)*S13</f>
        <v>-3.6662965864154374E-3</v>
      </c>
    </row>
    <row r="14" spans="1:21" x14ac:dyDescent="0.25">
      <c r="A14" s="12">
        <v>0.5</v>
      </c>
      <c r="B14" s="3">
        <f t="shared" ref="B14" si="3">B13-((C14-C13)+0.5)</f>
        <v>44.015138665257567</v>
      </c>
      <c r="C14" s="3">
        <f>($C$16/$A$16)*A14</f>
        <v>8.4836181798314068E-3</v>
      </c>
      <c r="D14" s="7">
        <v>2057.3824731409009</v>
      </c>
      <c r="E14" s="3">
        <f t="shared" ref="E14:E15" si="4">B14+0.5</f>
        <v>44.515138665257567</v>
      </c>
      <c r="F14" s="7">
        <v>2034.2736776296492</v>
      </c>
      <c r="H14" s="12">
        <v>0.5</v>
      </c>
      <c r="I14" s="3">
        <f t="shared" ref="I14" si="5">I13-((J14-J13)+0.5)</f>
        <v>44.004499408895896</v>
      </c>
      <c r="J14" s="3">
        <f>($J$16/$H$16)*H14</f>
        <v>3.3246913325802397E-3</v>
      </c>
      <c r="K14" s="7">
        <v>2056.5535633521649</v>
      </c>
      <c r="L14" s="3">
        <f t="shared" ref="L14:L15" si="6">I14+0.5</f>
        <v>44.504499408895896</v>
      </c>
      <c r="M14" s="7">
        <v>2033.4485560982116</v>
      </c>
      <c r="N14" s="6"/>
      <c r="O14" s="12">
        <v>0.5</v>
      </c>
      <c r="P14" s="3">
        <f>P13-((Q14-Q13)+0.5)</f>
        <v>44.089716808892021</v>
      </c>
      <c r="Q14" s="3">
        <f>($Q$16/$O$16)*O14</f>
        <v>3.7974369696859461E-3</v>
      </c>
      <c r="S14" s="12">
        <v>0.5</v>
      </c>
      <c r="T14" s="3">
        <f>T13-((U14-U13)+0.5)</f>
        <v>44.15254089421822</v>
      </c>
      <c r="U14" s="3">
        <f>($U$16/$S$16)*S14</f>
        <v>-7.3325931728308747E-3</v>
      </c>
    </row>
    <row r="15" spans="1:21" x14ac:dyDescent="0.25">
      <c r="A15" s="12">
        <v>7</v>
      </c>
      <c r="B15" s="3">
        <f>B14-((C15-C14)+0.5)</f>
        <v>43.404851628919758</v>
      </c>
      <c r="C15" s="3">
        <f>($C$16/$A$16)*A15</f>
        <v>0.1187706545176397</v>
      </c>
      <c r="D15" s="7">
        <v>2086.3099732941309</v>
      </c>
      <c r="E15" s="3">
        <f t="shared" si="4"/>
        <v>43.904851628919758</v>
      </c>
      <c r="F15" s="7">
        <v>2062.5505264916746</v>
      </c>
      <c r="H15" s="12">
        <v>7</v>
      </c>
      <c r="I15" s="3">
        <f>I14-((J15-J14)+0.5)</f>
        <v>43.461278421572352</v>
      </c>
      <c r="J15" s="3">
        <f>($J$16/$H$16)*H15</f>
        <v>4.6545678656123357E-2</v>
      </c>
      <c r="K15" s="7">
        <v>2082.2583538631911</v>
      </c>
      <c r="L15" s="3">
        <f t="shared" si="6"/>
        <v>43.961278421572352</v>
      </c>
      <c r="M15" s="7">
        <v>2058.5754853408621</v>
      </c>
      <c r="O15" s="12">
        <v>7</v>
      </c>
      <c r="P15" s="3">
        <f>P14-((Q15-Q14)+0.5)</f>
        <v>43.540350128286107</v>
      </c>
      <c r="Q15" s="3">
        <f>($Q$16/$O$16)*O15</f>
        <v>5.3164117575603242E-2</v>
      </c>
      <c r="R15" s="6"/>
      <c r="S15" s="12">
        <v>7</v>
      </c>
      <c r="T15" s="3">
        <f>T14-((U15-U14)+0.5)</f>
        <v>43.747864605465018</v>
      </c>
      <c r="U15" s="3">
        <f>($U$16/$S$16)*S15</f>
        <v>-0.10265630441963225</v>
      </c>
    </row>
    <row r="16" spans="1:21" x14ac:dyDescent="0.25">
      <c r="A16" s="12">
        <v>28</v>
      </c>
      <c r="B16" s="3">
        <v>42.548539665366846</v>
      </c>
      <c r="C16" s="3">
        <v>0.47508261807055874</v>
      </c>
      <c r="D16" s="7">
        <v>2128.2980698037204</v>
      </c>
      <c r="E16" s="3">
        <f>B16+0.5</f>
        <v>43.048539665366846</v>
      </c>
      <c r="F16" s="7">
        <v>2103.5783222077798</v>
      </c>
      <c r="G16" s="6"/>
      <c r="H16" s="12">
        <v>28</v>
      </c>
      <c r="I16" s="3">
        <v>42.821641385603982</v>
      </c>
      <c r="J16" s="3">
        <v>0.18618271462449343</v>
      </c>
      <c r="K16" s="7">
        <v>2113.3615418421832</v>
      </c>
      <c r="L16" s="3">
        <f>I16+0.5</f>
        <v>43.321641385603982</v>
      </c>
      <c r="M16" s="7">
        <v>2088.9700197962934</v>
      </c>
      <c r="O16" s="12">
        <v>28</v>
      </c>
      <c r="P16" s="3">
        <v>42.880857775559299</v>
      </c>
      <c r="Q16" s="3">
        <f>(P12-P16)-2</f>
        <v>0.21265647030241297</v>
      </c>
      <c r="S16" s="12">
        <v>28</v>
      </c>
      <c r="T16" s="3">
        <v>43.555833518723915</v>
      </c>
      <c r="U16" s="3">
        <f>(T12-T16)-2</f>
        <v>-0.410625217678529</v>
      </c>
    </row>
    <row r="17" spans="1:21" x14ac:dyDescent="0.25">
      <c r="A17" s="8">
        <v>126</v>
      </c>
      <c r="B17" s="9">
        <v>39.665636318463598</v>
      </c>
      <c r="C17" s="9">
        <v>2.057985964973807</v>
      </c>
      <c r="D17" s="10">
        <v>2282.9830363925162</v>
      </c>
      <c r="E17" s="3">
        <f>B17+1.3</f>
        <v>40.965636318463595</v>
      </c>
      <c r="F17" s="10">
        <v>2210.5350479312069</v>
      </c>
      <c r="H17" s="8">
        <v>126</v>
      </c>
      <c r="I17" s="9">
        <v>40.061006552834897</v>
      </c>
      <c r="J17" s="9">
        <v>1.6468175473935789</v>
      </c>
      <c r="K17" s="10">
        <v>2258.9949142575665</v>
      </c>
      <c r="L17" s="3">
        <f>I17+1.3</f>
        <v>41.361006552834894</v>
      </c>
      <c r="M17" s="11">
        <v>2187.9934171159657</v>
      </c>
      <c r="O17" s="8">
        <v>126</v>
      </c>
      <c r="P17" s="9">
        <v>40.449425464315297</v>
      </c>
      <c r="Q17" s="9">
        <v>1.3440887815464153</v>
      </c>
      <c r="S17" s="8">
        <v>126</v>
      </c>
      <c r="T17" s="9">
        <v>40.543998200202999</v>
      </c>
      <c r="U17" s="9">
        <v>1.3012101008423942</v>
      </c>
    </row>
    <row r="18" spans="1:21" x14ac:dyDescent="0.25">
      <c r="O18" s="1"/>
    </row>
    <row r="19" spans="1:21" x14ac:dyDescent="0.25">
      <c r="F19" s="16"/>
    </row>
  </sheetData>
  <mergeCells count="8">
    <mergeCell ref="O1:Q1"/>
    <mergeCell ref="S1:U1"/>
    <mergeCell ref="O10:Q10"/>
    <mergeCell ref="S10:U10"/>
    <mergeCell ref="A1:F1"/>
    <mergeCell ref="H10:M10"/>
    <mergeCell ref="A10:F10"/>
    <mergeCell ref="H1:M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Real</vt:lpstr>
    </vt:vector>
  </TitlesOfParts>
  <Company>University of Cambridge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Lawrence Gout</dc:creator>
  <cp:lastModifiedBy>Thomas Lawrence Gout</cp:lastModifiedBy>
  <dcterms:created xsi:type="dcterms:W3CDTF">2017-12-15T17:02:03Z</dcterms:created>
  <dcterms:modified xsi:type="dcterms:W3CDTF">2019-05-16T14:36:07Z</dcterms:modified>
</cp:coreProperties>
</file>